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'Sheet1'!$A$1:$X$71</definedName>
  </definedNames>
  <calcPr fullCalcOnLoad="1"/>
</workbook>
</file>

<file path=xl/sharedStrings.xml><?xml version="1.0" encoding="utf-8"?>
<sst xmlns="http://schemas.openxmlformats.org/spreadsheetml/2006/main" count="52" uniqueCount="37">
  <si>
    <t>Year</t>
  </si>
  <si>
    <t>MON</t>
  </si>
  <si>
    <t>TUE</t>
  </si>
  <si>
    <t>WED</t>
  </si>
  <si>
    <t>FRI</t>
  </si>
  <si>
    <t>SUN</t>
  </si>
  <si>
    <t>THUR</t>
  </si>
  <si>
    <t>SAT</t>
  </si>
  <si>
    <t>Hourly Usage Per Day</t>
  </si>
  <si>
    <t>Active Weeks/Year</t>
  </si>
  <si>
    <t>Hours/Week</t>
  </si>
  <si>
    <t>Cost of Electricity p/kwh</t>
  </si>
  <si>
    <t>e.g. 8.5</t>
  </si>
  <si>
    <t>RESPONDALIGHT</t>
  </si>
  <si>
    <t>HALOGEN</t>
  </si>
  <si>
    <t>(w)</t>
  </si>
  <si>
    <t xml:space="preserve">Power Consumption </t>
  </si>
  <si>
    <t>Annual Energy Cost</t>
  </si>
  <si>
    <t>Hrs</t>
  </si>
  <si>
    <t>Lamp Life</t>
  </si>
  <si>
    <t>Years</t>
  </si>
  <si>
    <t>Labour Cost of Lamp Replacement</t>
  </si>
  <si>
    <t>Lamp Replacement At</t>
  </si>
  <si>
    <t>Lamps Used</t>
  </si>
  <si>
    <t>Replacement Lamp Cost</t>
  </si>
  <si>
    <t xml:space="preserve">Number of Lamps </t>
  </si>
  <si>
    <t xml:space="preserve">Total Hours/Year </t>
  </si>
  <si>
    <t xml:space="preserve"> Max 1000</t>
  </si>
  <si>
    <t>Cost of Energy</t>
  </si>
  <si>
    <t>Cost of Lamps</t>
  </si>
  <si>
    <t>Labour Costs</t>
  </si>
  <si>
    <t>Total Costs</t>
  </si>
  <si>
    <t>RESPONDALIGHT vs HALOGEN DOWNLIGHTER PAYBACK MODEL</t>
  </si>
  <si>
    <t>Intitial Capital Cost</t>
  </si>
  <si>
    <t>Capital Cost Per Fitting</t>
  </si>
  <si>
    <t>SAVING</t>
  </si>
  <si>
    <t xml:space="preserve"> Year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</si>
</sst>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i/>
      <u val="single"/>
      <sz val="12"/>
      <name val="Arial"/>
      <family val="0"/>
    </font>
    <font>
      <sz val="10"/>
      <color indexed="22"/>
      <name val="Arial"/>
      <family val="0"/>
    </font>
    <font>
      <sz val="18.75"/>
      <color indexed="8"/>
      <name val="Arial"/>
      <family val="0"/>
    </font>
    <font>
      <sz val="14.25"/>
      <color indexed="8"/>
      <name val="Arial"/>
      <family val="0"/>
    </font>
    <font>
      <sz val="17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8" fontId="1" fillId="34" borderId="10" xfId="0" applyNumberFormat="1" applyFont="1" applyFill="1" applyBorder="1" applyAlignment="1">
      <alignment horizontal="center"/>
    </xf>
    <xf numFmtId="8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8" fontId="0" fillId="34" borderId="18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4" borderId="0" xfId="0" applyFill="1" applyAlignment="1">
      <alignment/>
    </xf>
    <xf numFmtId="164" fontId="1" fillId="34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20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164" fontId="0" fillId="34" borderId="23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8" fontId="0" fillId="34" borderId="21" xfId="0" applyNumberForma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165" fontId="1" fillId="33" borderId="28" xfId="0" applyNumberFormat="1" applyFont="1" applyFill="1" applyBorder="1" applyAlignment="1">
      <alignment/>
    </xf>
    <xf numFmtId="8" fontId="0" fillId="34" borderId="29" xfId="0" applyNumberForma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165" fontId="1" fillId="33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9"/>
          <c:w val="0.9525"/>
          <c:h val="0.90725"/>
        </c:manualLayout>
      </c:layout>
      <c:lineChart>
        <c:grouping val="standard"/>
        <c:varyColors val="0"/>
        <c:ser>
          <c:idx val="1"/>
          <c:order val="0"/>
          <c:tx>
            <c:v>HALOGEN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Sheet1!$N$11:$N$31</c:f>
              <c:numCache/>
            </c:numRef>
          </c:cat>
          <c:val>
            <c:numRef>
              <c:f>Sheet1!$W$11:$W$31</c:f>
              <c:numCache/>
            </c:numRef>
          </c:val>
          <c:smooth val="0"/>
        </c:ser>
        <c:ser>
          <c:idx val="2"/>
          <c:order val="1"/>
          <c:tx>
            <c:v>RESPONDALIGHT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Sheet1!$N$11:$N$31</c:f>
              <c:numCache/>
            </c:numRef>
          </c:cat>
          <c:val>
            <c:numRef>
              <c:f>Sheet1!$X$11:$X$31</c:f>
              <c:numCache/>
            </c:numRef>
          </c:val>
          <c:smooth val="0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5551"/>
        <c:crosses val="autoZero"/>
        <c:auto val="1"/>
        <c:lblOffset val="100"/>
        <c:tickLblSkip val="1"/>
        <c:noMultiLvlLbl val="0"/>
      </c:catAx>
      <c:valAx>
        <c:axId val="825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6526"/>
        <c:crossesAt val="1"/>
        <c:crossBetween val="midCat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24"/>
          <c:w val="0.465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66675</xdr:rowOff>
    </xdr:from>
    <xdr:to>
      <xdr:col>11</xdr:col>
      <xdr:colOff>514350</xdr:colOff>
      <xdr:row>13</xdr:row>
      <xdr:rowOff>142875</xdr:rowOff>
    </xdr:to>
    <xdr:sp>
      <xdr:nvSpPr>
        <xdr:cNvPr id="1" name="Rectangle 16"/>
        <xdr:cNvSpPr>
          <a:spLocks/>
        </xdr:cNvSpPr>
      </xdr:nvSpPr>
      <xdr:spPr>
        <a:xfrm>
          <a:off x="7677150" y="723900"/>
          <a:ext cx="2114550" cy="1609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HOURS PER DAY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WEEKENDS</a:t>
          </a:r>
        </a:p>
      </xdr:txBody>
    </xdr:sp>
    <xdr:clientData/>
  </xdr:twoCellAnchor>
  <xdr:twoCellAnchor>
    <xdr:from>
      <xdr:col>9</xdr:col>
      <xdr:colOff>352425</xdr:colOff>
      <xdr:row>12</xdr:row>
      <xdr:rowOff>38100</xdr:rowOff>
    </xdr:from>
    <xdr:to>
      <xdr:col>11</xdr:col>
      <xdr:colOff>333375</xdr:colOff>
      <xdr:row>13</xdr:row>
      <xdr:rowOff>57150</xdr:rowOff>
    </xdr:to>
    <xdr:sp macro="[0]!Macro8">
      <xdr:nvSpPr>
        <xdr:cNvPr id="2" name="Rectangle 11"/>
        <xdr:cNvSpPr>
          <a:spLocks/>
        </xdr:cNvSpPr>
      </xdr:nvSpPr>
      <xdr:spPr>
        <a:xfrm>
          <a:off x="7877175" y="2066925"/>
          <a:ext cx="1733550" cy="180975"/>
        </a:xfrm>
        <a:prstGeom prst="rect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</a:t>
          </a:r>
        </a:p>
      </xdr:txBody>
    </xdr:sp>
    <xdr:clientData/>
  </xdr:twoCellAnchor>
  <xdr:twoCellAnchor>
    <xdr:from>
      <xdr:col>9</xdr:col>
      <xdr:colOff>257175</xdr:colOff>
      <xdr:row>5</xdr:row>
      <xdr:rowOff>85725</xdr:rowOff>
    </xdr:from>
    <xdr:to>
      <xdr:col>10</xdr:col>
      <xdr:colOff>114300</xdr:colOff>
      <xdr:row>6</xdr:row>
      <xdr:rowOff>142875</xdr:rowOff>
    </xdr:to>
    <xdr:sp macro="[0]!Macro1">
      <xdr:nvSpPr>
        <xdr:cNvPr id="3" name="Rectangle 13"/>
        <xdr:cNvSpPr>
          <a:spLocks/>
        </xdr:cNvSpPr>
      </xdr:nvSpPr>
      <xdr:spPr>
        <a:xfrm>
          <a:off x="7781925" y="914400"/>
          <a:ext cx="53340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180975</xdr:colOff>
      <xdr:row>37</xdr:row>
      <xdr:rowOff>0</xdr:rowOff>
    </xdr:from>
    <xdr:to>
      <xdr:col>10</xdr:col>
      <xdr:colOff>676275</xdr:colOff>
      <xdr:row>68</xdr:row>
      <xdr:rowOff>85725</xdr:rowOff>
    </xdr:to>
    <xdr:graphicFrame>
      <xdr:nvGraphicFramePr>
        <xdr:cNvPr id="4" name="Chart 21"/>
        <xdr:cNvGraphicFramePr/>
      </xdr:nvGraphicFramePr>
      <xdr:xfrm>
        <a:off x="180975" y="6229350"/>
        <a:ext cx="86963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5</xdr:row>
      <xdr:rowOff>66675</xdr:rowOff>
    </xdr:from>
    <xdr:to>
      <xdr:col>10</xdr:col>
      <xdr:colOff>800100</xdr:colOff>
      <xdr:row>6</xdr:row>
      <xdr:rowOff>133350</xdr:rowOff>
    </xdr:to>
    <xdr:sp macro="[0]!Macro2">
      <xdr:nvSpPr>
        <xdr:cNvPr id="5" name="Rectangle 23"/>
        <xdr:cNvSpPr>
          <a:spLocks/>
        </xdr:cNvSpPr>
      </xdr:nvSpPr>
      <xdr:spPr>
        <a:xfrm>
          <a:off x="8467725" y="895350"/>
          <a:ext cx="533400" cy="238125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962025</xdr:colOff>
      <xdr:row>5</xdr:row>
      <xdr:rowOff>66675</xdr:rowOff>
    </xdr:from>
    <xdr:to>
      <xdr:col>11</xdr:col>
      <xdr:colOff>419100</xdr:colOff>
      <xdr:row>6</xdr:row>
      <xdr:rowOff>123825</xdr:rowOff>
    </xdr:to>
    <xdr:sp macro="[0]!Macro3">
      <xdr:nvSpPr>
        <xdr:cNvPr id="6" name="Rectangle 24"/>
        <xdr:cNvSpPr>
          <a:spLocks/>
        </xdr:cNvSpPr>
      </xdr:nvSpPr>
      <xdr:spPr>
        <a:xfrm>
          <a:off x="9163050" y="895350"/>
          <a:ext cx="53340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10</xdr:col>
      <xdr:colOff>647700</xdr:colOff>
      <xdr:row>7</xdr:row>
      <xdr:rowOff>66675</xdr:rowOff>
    </xdr:from>
    <xdr:to>
      <xdr:col>11</xdr:col>
      <xdr:colOff>419100</xdr:colOff>
      <xdr:row>8</xdr:row>
      <xdr:rowOff>123825</xdr:rowOff>
    </xdr:to>
    <xdr:sp macro="[0]!Macro5">
      <xdr:nvSpPr>
        <xdr:cNvPr id="7" name="Rectangle 25"/>
        <xdr:cNvSpPr>
          <a:spLocks/>
        </xdr:cNvSpPr>
      </xdr:nvSpPr>
      <xdr:spPr>
        <a:xfrm>
          <a:off x="8848725" y="1238250"/>
          <a:ext cx="847725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9</xdr:col>
      <xdr:colOff>238125</xdr:colOff>
      <xdr:row>7</xdr:row>
      <xdr:rowOff>85725</xdr:rowOff>
    </xdr:from>
    <xdr:to>
      <xdr:col>10</xdr:col>
      <xdr:colOff>419100</xdr:colOff>
      <xdr:row>8</xdr:row>
      <xdr:rowOff>142875</xdr:rowOff>
    </xdr:to>
    <xdr:sp macro="[0]!Macro4">
      <xdr:nvSpPr>
        <xdr:cNvPr id="8" name="Rectangle 46"/>
        <xdr:cNvSpPr>
          <a:spLocks/>
        </xdr:cNvSpPr>
      </xdr:nvSpPr>
      <xdr:spPr>
        <a:xfrm>
          <a:off x="7762875" y="1257300"/>
          <a:ext cx="85725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238125</xdr:colOff>
      <xdr:row>10</xdr:row>
      <xdr:rowOff>38100</xdr:rowOff>
    </xdr:from>
    <xdr:to>
      <xdr:col>10</xdr:col>
      <xdr:colOff>419100</xdr:colOff>
      <xdr:row>11</xdr:row>
      <xdr:rowOff>95250</xdr:rowOff>
    </xdr:to>
    <xdr:sp macro="[0]!Macro6">
      <xdr:nvSpPr>
        <xdr:cNvPr id="9" name="Rectangle 47"/>
        <xdr:cNvSpPr>
          <a:spLocks/>
        </xdr:cNvSpPr>
      </xdr:nvSpPr>
      <xdr:spPr>
        <a:xfrm>
          <a:off x="7762875" y="1724025"/>
          <a:ext cx="85725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10</xdr:col>
      <xdr:colOff>638175</xdr:colOff>
      <xdr:row>10</xdr:row>
      <xdr:rowOff>66675</xdr:rowOff>
    </xdr:from>
    <xdr:to>
      <xdr:col>11</xdr:col>
      <xdr:colOff>419100</xdr:colOff>
      <xdr:row>11</xdr:row>
      <xdr:rowOff>123825</xdr:rowOff>
    </xdr:to>
    <xdr:sp macro="[0]!Macro7">
      <xdr:nvSpPr>
        <xdr:cNvPr id="10" name="Rectangle 48"/>
        <xdr:cNvSpPr>
          <a:spLocks/>
        </xdr:cNvSpPr>
      </xdr:nvSpPr>
      <xdr:spPr>
        <a:xfrm>
          <a:off x="8839200" y="1752600"/>
          <a:ext cx="857250" cy="228600"/>
        </a:xfrm>
        <a:prstGeom prst="rect">
          <a:avLst/>
        </a:prstGeom>
        <a:solidFill>
          <a:srgbClr val="00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1"/>
  <sheetViews>
    <sheetView tabSelected="1" zoomScale="75" zoomScaleNormal="75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36.140625" style="27" customWidth="1"/>
    <col min="2" max="2" width="12.00390625" style="1" customWidth="1"/>
    <col min="3" max="6" width="9.421875" style="1" customWidth="1"/>
    <col min="7" max="7" width="10.140625" style="1" customWidth="1"/>
    <col min="8" max="8" width="8.28125" style="1" customWidth="1"/>
    <col min="9" max="9" width="8.57421875" style="1" bestFit="1" customWidth="1"/>
    <col min="10" max="10" width="10.140625" style="4" customWidth="1"/>
    <col min="11" max="11" width="16.140625" style="0" customWidth="1"/>
    <col min="12" max="12" width="10.00390625" style="0" customWidth="1"/>
    <col min="15" max="15" width="17.140625" style="0" customWidth="1"/>
    <col min="16" max="16" width="19.421875" style="0" customWidth="1"/>
    <col min="17" max="17" width="13.140625" style="0" customWidth="1"/>
    <col min="18" max="18" width="19.00390625" style="0" customWidth="1"/>
    <col min="19" max="19" width="13.00390625" style="0" customWidth="1"/>
    <col min="20" max="20" width="18.421875" style="0" customWidth="1"/>
    <col min="21" max="21" width="13.7109375" style="0" customWidth="1"/>
    <col min="22" max="22" width="19.421875" style="0" customWidth="1"/>
    <col min="23" max="23" width="19.00390625" style="0" customWidth="1"/>
    <col min="24" max="24" width="19.421875" style="0" customWidth="1"/>
  </cols>
  <sheetData>
    <row r="1" spans="1:29" ht="12.75">
      <c r="A1" s="21"/>
      <c r="B1" s="8"/>
      <c r="C1" s="8"/>
      <c r="D1" s="8"/>
      <c r="E1" s="8"/>
      <c r="F1" s="8"/>
      <c r="G1" s="8"/>
      <c r="H1" s="8"/>
      <c r="I1" s="8"/>
      <c r="J1" s="1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Z1" s="55">
        <v>0</v>
      </c>
      <c r="AA1" s="55">
        <v>2000</v>
      </c>
      <c r="AB1" s="55">
        <v>35</v>
      </c>
      <c r="AC1" s="55">
        <v>30</v>
      </c>
    </row>
    <row r="2" spans="1:29" ht="12.75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55">
        <v>1</v>
      </c>
      <c r="AA2" s="55">
        <v>4000</v>
      </c>
      <c r="AB2" s="55">
        <v>50</v>
      </c>
      <c r="AC2" s="55">
        <v>31</v>
      </c>
    </row>
    <row r="3" spans="1:29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Z3" s="55">
        <v>2</v>
      </c>
      <c r="AA3" s="55"/>
      <c r="AB3" s="55"/>
      <c r="AC3" s="55">
        <v>32</v>
      </c>
    </row>
    <row r="4" spans="1:29" ht="13.5" thickBot="1">
      <c r="A4" s="21"/>
      <c r="B4" s="8"/>
      <c r="C4" s="8"/>
      <c r="D4" s="8"/>
      <c r="E4" s="8"/>
      <c r="F4" s="8"/>
      <c r="G4" s="8"/>
      <c r="H4" s="8"/>
      <c r="I4" s="8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Z4" s="55">
        <v>3</v>
      </c>
      <c r="AA4" s="55"/>
      <c r="AB4" s="55"/>
      <c r="AC4" s="55">
        <v>33</v>
      </c>
    </row>
    <row r="5" spans="1:29" ht="13.5" thickBot="1">
      <c r="A5" s="21"/>
      <c r="B5" s="6" t="s">
        <v>1</v>
      </c>
      <c r="C5" s="7" t="s">
        <v>2</v>
      </c>
      <c r="D5" s="7" t="s">
        <v>3</v>
      </c>
      <c r="E5" s="7" t="s">
        <v>6</v>
      </c>
      <c r="F5" s="7" t="s">
        <v>4</v>
      </c>
      <c r="G5" s="7" t="s">
        <v>7</v>
      </c>
      <c r="H5" s="7" t="s">
        <v>5</v>
      </c>
      <c r="I5" s="10"/>
      <c r="J5" s="13"/>
      <c r="K5" s="14"/>
      <c r="L5" s="15"/>
      <c r="M5" s="5"/>
      <c r="N5" s="5"/>
      <c r="O5" s="57" t="s">
        <v>33</v>
      </c>
      <c r="P5" s="58"/>
      <c r="Q5" s="5"/>
      <c r="R5" s="5"/>
      <c r="S5" s="5"/>
      <c r="T5" s="5"/>
      <c r="U5" s="5"/>
      <c r="V5" s="5"/>
      <c r="W5" s="5"/>
      <c r="X5" s="5"/>
      <c r="Z5" s="55">
        <v>4</v>
      </c>
      <c r="AA5" s="55"/>
      <c r="AB5" s="55"/>
      <c r="AC5" s="55">
        <v>34</v>
      </c>
    </row>
    <row r="6" spans="1:29" ht="13.5" thickBot="1">
      <c r="A6" s="22" t="s">
        <v>8</v>
      </c>
      <c r="B6" s="9">
        <v>24</v>
      </c>
      <c r="C6" s="9">
        <v>24</v>
      </c>
      <c r="D6" s="9">
        <v>24</v>
      </c>
      <c r="E6" s="9">
        <v>24</v>
      </c>
      <c r="F6" s="9">
        <v>24</v>
      </c>
      <c r="G6" s="9">
        <v>24</v>
      </c>
      <c r="H6" s="9">
        <v>24</v>
      </c>
      <c r="I6" s="11"/>
      <c r="J6" s="16"/>
      <c r="K6" s="12"/>
      <c r="L6" s="17"/>
      <c r="M6" s="5"/>
      <c r="N6" s="5"/>
      <c r="O6" s="9" t="s">
        <v>14</v>
      </c>
      <c r="P6" s="9" t="s">
        <v>13</v>
      </c>
      <c r="Q6" s="5"/>
      <c r="R6" s="5"/>
      <c r="S6" s="5"/>
      <c r="T6" s="5"/>
      <c r="U6" s="5"/>
      <c r="V6" s="5"/>
      <c r="W6" s="5"/>
      <c r="X6" s="5"/>
      <c r="Z6" s="55">
        <v>5</v>
      </c>
      <c r="AA6" s="55"/>
      <c r="AB6" s="55"/>
      <c r="AC6" s="55">
        <v>35</v>
      </c>
    </row>
    <row r="7" spans="1:29" ht="13.5" thickBot="1">
      <c r="A7" s="22"/>
      <c r="B7" s="8"/>
      <c r="C7" s="8"/>
      <c r="D7" s="8"/>
      <c r="E7" s="8"/>
      <c r="F7" s="8"/>
      <c r="G7" s="8"/>
      <c r="H7" s="8"/>
      <c r="I7" s="11"/>
      <c r="J7" s="16"/>
      <c r="K7" s="12"/>
      <c r="L7" s="17"/>
      <c r="M7" s="5"/>
      <c r="N7" s="5"/>
      <c r="O7" s="36">
        <f>B16*G10</f>
        <v>200</v>
      </c>
      <c r="P7" s="36">
        <f>G10*G16</f>
        <v>1200</v>
      </c>
      <c r="Q7" s="5"/>
      <c r="R7" s="5"/>
      <c r="S7" s="5"/>
      <c r="T7" s="5"/>
      <c r="U7" s="5"/>
      <c r="V7" s="5"/>
      <c r="W7" s="5"/>
      <c r="X7" s="5"/>
      <c r="Z7" s="55">
        <v>6</v>
      </c>
      <c r="AA7" s="55"/>
      <c r="AB7" s="55"/>
      <c r="AC7" s="55">
        <v>36</v>
      </c>
    </row>
    <row r="8" spans="1:29" ht="13.5" thickBot="1">
      <c r="A8" s="22" t="s">
        <v>10</v>
      </c>
      <c r="B8" s="30">
        <f>SUM(B6:H6)</f>
        <v>168</v>
      </c>
      <c r="C8" s="8"/>
      <c r="D8" s="8"/>
      <c r="E8" s="8"/>
      <c r="F8" s="41" t="s">
        <v>26</v>
      </c>
      <c r="G8" s="30">
        <f>B10*B8</f>
        <v>8736</v>
      </c>
      <c r="H8" s="8"/>
      <c r="I8" s="11"/>
      <c r="J8" s="16"/>
      <c r="K8" s="12"/>
      <c r="L8" s="1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55">
        <v>7</v>
      </c>
      <c r="AA8" s="55"/>
      <c r="AB8" s="55"/>
      <c r="AC8" s="55">
        <v>37</v>
      </c>
    </row>
    <row r="9" spans="1:29" ht="13.5" thickBot="1">
      <c r="A9" s="22"/>
      <c r="B9" s="8"/>
      <c r="C9" s="8"/>
      <c r="D9" s="5"/>
      <c r="E9" s="8"/>
      <c r="F9" s="8"/>
      <c r="G9" s="8"/>
      <c r="H9" s="8"/>
      <c r="I9" s="11"/>
      <c r="J9" s="16"/>
      <c r="K9" s="12"/>
      <c r="L9" s="17"/>
      <c r="M9" s="5"/>
      <c r="N9" s="12"/>
      <c r="O9" s="57" t="s">
        <v>28</v>
      </c>
      <c r="P9" s="58"/>
      <c r="Q9" s="57" t="s">
        <v>23</v>
      </c>
      <c r="R9" s="58"/>
      <c r="S9" s="57" t="s">
        <v>29</v>
      </c>
      <c r="T9" s="58"/>
      <c r="U9" s="57" t="s">
        <v>30</v>
      </c>
      <c r="V9" s="58"/>
      <c r="W9" s="57" t="s">
        <v>31</v>
      </c>
      <c r="X9" s="58"/>
      <c r="Z9" s="55">
        <v>8</v>
      </c>
      <c r="AA9" s="55"/>
      <c r="AB9" s="55"/>
      <c r="AC9" s="55">
        <v>38</v>
      </c>
    </row>
    <row r="10" spans="1:29" ht="13.5" thickBot="1">
      <c r="A10" s="22" t="s">
        <v>9</v>
      </c>
      <c r="B10" s="9">
        <v>52</v>
      </c>
      <c r="C10" s="8"/>
      <c r="D10" s="8"/>
      <c r="E10" s="8"/>
      <c r="F10" s="41" t="s">
        <v>25</v>
      </c>
      <c r="G10" s="9">
        <v>20</v>
      </c>
      <c r="H10" s="6" t="s">
        <v>27</v>
      </c>
      <c r="I10" s="11"/>
      <c r="J10" s="16"/>
      <c r="K10" s="12"/>
      <c r="L10" s="17"/>
      <c r="M10" s="5"/>
      <c r="N10" s="9" t="s">
        <v>0</v>
      </c>
      <c r="O10" s="9" t="s">
        <v>14</v>
      </c>
      <c r="P10" s="9" t="s">
        <v>13</v>
      </c>
      <c r="Q10" s="9" t="s">
        <v>14</v>
      </c>
      <c r="R10" s="9" t="s">
        <v>13</v>
      </c>
      <c r="S10" s="9" t="s">
        <v>14</v>
      </c>
      <c r="T10" s="9" t="s">
        <v>13</v>
      </c>
      <c r="U10" s="9" t="s">
        <v>14</v>
      </c>
      <c r="V10" s="9" t="s">
        <v>13</v>
      </c>
      <c r="W10" s="44" t="s">
        <v>14</v>
      </c>
      <c r="X10" s="9" t="s">
        <v>13</v>
      </c>
      <c r="Z10" s="55">
        <v>9</v>
      </c>
      <c r="AA10" s="55"/>
      <c r="AB10" s="55"/>
      <c r="AC10" s="55">
        <v>39</v>
      </c>
    </row>
    <row r="11" spans="1:29" ht="13.5" thickBot="1">
      <c r="A11" s="21"/>
      <c r="B11" s="8"/>
      <c r="C11" s="8"/>
      <c r="D11" s="8"/>
      <c r="E11" s="8"/>
      <c r="F11" s="8"/>
      <c r="G11" s="8"/>
      <c r="H11" s="8"/>
      <c r="I11" s="11"/>
      <c r="J11" s="16"/>
      <c r="K11" s="12"/>
      <c r="L11" s="17"/>
      <c r="M11" s="5"/>
      <c r="N11" s="54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7">
        <f>Q11*$B$28</f>
        <v>0</v>
      </c>
      <c r="V11" s="53">
        <f>R11*$G$28</f>
        <v>0</v>
      </c>
      <c r="W11" s="45">
        <f>O7</f>
        <v>200</v>
      </c>
      <c r="X11" s="45">
        <f>P7</f>
        <v>1200</v>
      </c>
      <c r="Z11" s="55">
        <v>10</v>
      </c>
      <c r="AA11" s="55"/>
      <c r="AB11" s="55"/>
      <c r="AC11" s="55">
        <v>40</v>
      </c>
    </row>
    <row r="12" spans="1:29" ht="13.5" thickBot="1">
      <c r="A12" s="22" t="s">
        <v>11</v>
      </c>
      <c r="B12" s="9">
        <v>10</v>
      </c>
      <c r="C12" s="6" t="s">
        <v>12</v>
      </c>
      <c r="D12" s="8"/>
      <c r="E12" s="8"/>
      <c r="F12" s="8"/>
      <c r="G12" s="8"/>
      <c r="H12" s="8"/>
      <c r="I12" s="11"/>
      <c r="J12" s="16"/>
      <c r="K12" s="12"/>
      <c r="L12" s="17"/>
      <c r="M12" s="5"/>
      <c r="N12" s="31">
        <v>1</v>
      </c>
      <c r="O12" s="32">
        <f>$B$20*N12</f>
        <v>873.6000000000001</v>
      </c>
      <c r="P12" s="32">
        <f>$G$20*N12</f>
        <v>157.248</v>
      </c>
      <c r="Q12" s="33">
        <f>IF(ISERROR($G$10*(ROUNDUP(N12/$B$26,0)-1)=TRUE),"",($G$10*(ROUNDUP(N12/$B$26,0)-1)))</f>
        <v>80</v>
      </c>
      <c r="R12" s="33">
        <f>IF(ISERROR($G$10*(ROUNDUP((N12/$G$26),)-1)=TRUE),"",($G$10*(ROUNDUP((N12/$G$26),)-1)))</f>
        <v>0</v>
      </c>
      <c r="S12" s="32">
        <f>IF(ISERROR(Q12*$B$24=TRUE),"",Q12*$B$24)</f>
        <v>160</v>
      </c>
      <c r="T12" s="32">
        <f>IF(ISERROR($G$24*R12=TRUE),"",$G$24*R12)</f>
        <v>0</v>
      </c>
      <c r="U12" s="32">
        <f>IF(ISERROR(Q12*$B$28=TRUE),"",Q12*$B$28)</f>
        <v>0</v>
      </c>
      <c r="V12" s="32">
        <f>IF(ISERROR(R12*$G$28=TRUE),"",R12*$G$28)</f>
        <v>0</v>
      </c>
      <c r="W12" s="32">
        <f>IF(ISERROR(U12+S12+O12+$O$7=TRUE),"",U12+S12+O12+$O$7)</f>
        <v>1233.6000000000001</v>
      </c>
      <c r="X12" s="32">
        <f>IF(ISERROR(V12+T12+R12+P12+$P$7=TRUE),"",V12+T12+R12+P12+$P$7)</f>
        <v>1357.248</v>
      </c>
      <c r="Z12" s="55">
        <v>11</v>
      </c>
      <c r="AA12" s="55"/>
      <c r="AB12" s="55"/>
      <c r="AC12" s="55">
        <v>41</v>
      </c>
    </row>
    <row r="13" spans="1:29" ht="12.75">
      <c r="A13" s="21"/>
      <c r="B13" s="8"/>
      <c r="C13" s="8"/>
      <c r="D13" s="8"/>
      <c r="E13" s="8"/>
      <c r="F13" s="8"/>
      <c r="G13" s="8"/>
      <c r="H13" s="8"/>
      <c r="I13" s="11"/>
      <c r="J13" s="16"/>
      <c r="K13" s="12"/>
      <c r="L13" s="17"/>
      <c r="M13" s="5"/>
      <c r="N13" s="31">
        <v>2</v>
      </c>
      <c r="O13" s="32">
        <f aca="true" t="shared" si="0" ref="O13:O31">$B$20*N13</f>
        <v>1747.2000000000003</v>
      </c>
      <c r="P13" s="32">
        <f aca="true" t="shared" si="1" ref="P13:P31">$G$20*N13</f>
        <v>314.496</v>
      </c>
      <c r="Q13" s="33">
        <f aca="true" t="shared" si="2" ref="Q13:Q31">IF(ISERROR($G$10*(ROUNDUP(N13/$B$26,0)-1)=TRUE),"",($G$10*(ROUNDUP(N13/$B$26,0)-1)))</f>
        <v>160</v>
      </c>
      <c r="R13" s="33">
        <f aca="true" t="shared" si="3" ref="R13:R30">IF(ISERROR($G$10*(ROUNDUP((N13/$G$26),)-1)=TRUE),"",($G$10*(ROUNDUP((N13/$G$26),)-1)))</f>
        <v>0</v>
      </c>
      <c r="S13" s="32">
        <f aca="true" t="shared" si="4" ref="S13:S31">IF(ISERROR(Q13*$B$24=TRUE),"",Q13*$B$24)</f>
        <v>320</v>
      </c>
      <c r="T13" s="32">
        <f aca="true" t="shared" si="5" ref="T13:T31">IF(ISERROR($G$24*R13=TRUE),"",$G$24*R13)</f>
        <v>0</v>
      </c>
      <c r="U13" s="32">
        <f aca="true" t="shared" si="6" ref="U13:U31">IF(ISERROR(Q13*$B$28=TRUE),"",Q13*$B$28)</f>
        <v>0</v>
      </c>
      <c r="V13" s="32">
        <f aca="true" t="shared" si="7" ref="V13:V31">IF(ISERROR(R13*$G$28=TRUE),"",R13*$G$28)</f>
        <v>0</v>
      </c>
      <c r="W13" s="32">
        <f aca="true" t="shared" si="8" ref="W13:W31">IF(ISERROR(U13+S13+O13+$O$7=TRUE),"",U13+S13+O13+$O$7)</f>
        <v>2267.2000000000003</v>
      </c>
      <c r="X13" s="32">
        <f aca="true" t="shared" si="9" ref="X13:X31">IF(ISERROR(V13+T13+R13+P13+$P$7=TRUE),"",V13+T13+R13+P13+$P$7)</f>
        <v>1514.496</v>
      </c>
      <c r="Z13" s="55">
        <v>12</v>
      </c>
      <c r="AA13" s="55"/>
      <c r="AB13" s="55"/>
      <c r="AC13" s="55">
        <v>42</v>
      </c>
    </row>
    <row r="14" spans="1:29" ht="13.5" customHeight="1" thickBot="1">
      <c r="A14" s="21"/>
      <c r="B14" s="6" t="s">
        <v>14</v>
      </c>
      <c r="C14" s="20"/>
      <c r="D14" s="8"/>
      <c r="E14" s="8"/>
      <c r="F14" s="8"/>
      <c r="G14" s="6" t="s">
        <v>13</v>
      </c>
      <c r="H14" s="8"/>
      <c r="I14" s="8"/>
      <c r="J14" s="42"/>
      <c r="K14" s="18"/>
      <c r="L14" s="19"/>
      <c r="M14" s="5"/>
      <c r="N14" s="31">
        <v>3</v>
      </c>
      <c r="O14" s="32">
        <f t="shared" si="0"/>
        <v>2620.8</v>
      </c>
      <c r="P14" s="32">
        <f t="shared" si="1"/>
        <v>471.74399999999997</v>
      </c>
      <c r="Q14" s="33">
        <f t="shared" si="2"/>
        <v>260</v>
      </c>
      <c r="R14" s="33">
        <f t="shared" si="3"/>
        <v>0</v>
      </c>
      <c r="S14" s="32">
        <f t="shared" si="4"/>
        <v>520</v>
      </c>
      <c r="T14" s="32">
        <f t="shared" si="5"/>
        <v>0</v>
      </c>
      <c r="U14" s="32">
        <f t="shared" si="6"/>
        <v>0</v>
      </c>
      <c r="V14" s="32">
        <f t="shared" si="7"/>
        <v>0</v>
      </c>
      <c r="W14" s="32">
        <f t="shared" si="8"/>
        <v>3340.8</v>
      </c>
      <c r="X14" s="32">
        <f t="shared" si="9"/>
        <v>1671.744</v>
      </c>
      <c r="Z14" s="55">
        <v>13</v>
      </c>
      <c r="AA14" s="55"/>
      <c r="AB14" s="55"/>
      <c r="AC14" s="55">
        <v>43</v>
      </c>
    </row>
    <row r="15" spans="1:29" ht="13.5" thickBot="1">
      <c r="A15" s="21"/>
      <c r="B15" s="8"/>
      <c r="C15" s="8"/>
      <c r="D15" s="8"/>
      <c r="E15" s="8"/>
      <c r="F15" s="8"/>
      <c r="G15" s="8"/>
      <c r="H15" s="8"/>
      <c r="I15" s="11"/>
      <c r="J15" s="11"/>
      <c r="K15" s="5"/>
      <c r="L15" s="5"/>
      <c r="M15" s="5"/>
      <c r="N15" s="31">
        <v>4</v>
      </c>
      <c r="O15" s="32">
        <f t="shared" si="0"/>
        <v>3494.4000000000005</v>
      </c>
      <c r="P15" s="32">
        <f t="shared" si="1"/>
        <v>628.992</v>
      </c>
      <c r="Q15" s="33">
        <f t="shared" si="2"/>
        <v>340</v>
      </c>
      <c r="R15" s="33">
        <f t="shared" si="3"/>
        <v>0</v>
      </c>
      <c r="S15" s="32">
        <f t="shared" si="4"/>
        <v>680</v>
      </c>
      <c r="T15" s="32">
        <f t="shared" si="5"/>
        <v>0</v>
      </c>
      <c r="U15" s="32">
        <f t="shared" si="6"/>
        <v>0</v>
      </c>
      <c r="V15" s="32">
        <f t="shared" si="7"/>
        <v>0</v>
      </c>
      <c r="W15" s="32">
        <f t="shared" si="8"/>
        <v>4374.400000000001</v>
      </c>
      <c r="X15" s="32">
        <f t="shared" si="9"/>
        <v>1828.992</v>
      </c>
      <c r="Z15" s="55">
        <v>14</v>
      </c>
      <c r="AA15" s="55"/>
      <c r="AB15" s="55"/>
      <c r="AC15" s="55">
        <v>44</v>
      </c>
    </row>
    <row r="16" spans="1:29" ht="13.5" thickBot="1">
      <c r="A16" s="23" t="s">
        <v>34</v>
      </c>
      <c r="B16" s="36">
        <v>10</v>
      </c>
      <c r="C16" s="11"/>
      <c r="D16" s="11"/>
      <c r="E16" s="11"/>
      <c r="F16" s="11"/>
      <c r="G16" s="36">
        <v>60</v>
      </c>
      <c r="H16" s="8"/>
      <c r="I16" s="11"/>
      <c r="J16" s="48" t="s">
        <v>36</v>
      </c>
      <c r="K16" s="49" t="s">
        <v>35</v>
      </c>
      <c r="L16" s="12"/>
      <c r="M16" s="5"/>
      <c r="N16" s="31">
        <v>5</v>
      </c>
      <c r="O16" s="32">
        <f t="shared" si="0"/>
        <v>4368.000000000001</v>
      </c>
      <c r="P16" s="32">
        <f t="shared" si="1"/>
        <v>786.24</v>
      </c>
      <c r="Q16" s="33">
        <f t="shared" si="2"/>
        <v>420</v>
      </c>
      <c r="R16" s="33">
        <f t="shared" si="3"/>
        <v>0</v>
      </c>
      <c r="S16" s="32">
        <f t="shared" si="4"/>
        <v>840</v>
      </c>
      <c r="T16" s="32">
        <f t="shared" si="5"/>
        <v>0</v>
      </c>
      <c r="U16" s="32">
        <f t="shared" si="6"/>
        <v>0</v>
      </c>
      <c r="V16" s="32">
        <f t="shared" si="7"/>
        <v>0</v>
      </c>
      <c r="W16" s="32">
        <f t="shared" si="8"/>
        <v>5408.000000000001</v>
      </c>
      <c r="X16" s="32">
        <f t="shared" si="9"/>
        <v>1986.24</v>
      </c>
      <c r="Z16" s="55">
        <v>15</v>
      </c>
      <c r="AA16" s="55"/>
      <c r="AB16" s="55"/>
      <c r="AC16" s="55">
        <v>45</v>
      </c>
    </row>
    <row r="17" spans="1:29" ht="13.5" thickBot="1">
      <c r="A17" s="21"/>
      <c r="B17" s="8"/>
      <c r="C17" s="8"/>
      <c r="D17" s="8"/>
      <c r="E17" s="8"/>
      <c r="F17" s="8"/>
      <c r="G17" s="8"/>
      <c r="H17" s="8"/>
      <c r="I17" s="11"/>
      <c r="J17" s="50">
        <v>5</v>
      </c>
      <c r="K17" s="52">
        <f>IF(ISERROR(W16-X16),"",W16-X16)</f>
        <v>3421.760000000001</v>
      </c>
      <c r="L17" s="12"/>
      <c r="M17" s="5"/>
      <c r="N17" s="31">
        <v>6</v>
      </c>
      <c r="O17" s="32">
        <f t="shared" si="0"/>
        <v>5241.6</v>
      </c>
      <c r="P17" s="32">
        <f t="shared" si="1"/>
        <v>943.4879999999999</v>
      </c>
      <c r="Q17" s="33">
        <f t="shared" si="2"/>
        <v>520</v>
      </c>
      <c r="R17" s="33">
        <f t="shared" si="3"/>
        <v>20</v>
      </c>
      <c r="S17" s="32">
        <f t="shared" si="4"/>
        <v>1040</v>
      </c>
      <c r="T17" s="32">
        <f t="shared" si="5"/>
        <v>800</v>
      </c>
      <c r="U17" s="32">
        <f t="shared" si="6"/>
        <v>0</v>
      </c>
      <c r="V17" s="32">
        <f t="shared" si="7"/>
        <v>0</v>
      </c>
      <c r="W17" s="32">
        <f t="shared" si="8"/>
        <v>6481.6</v>
      </c>
      <c r="X17" s="32">
        <f t="shared" si="9"/>
        <v>2963.488</v>
      </c>
      <c r="Z17" s="55">
        <v>16</v>
      </c>
      <c r="AA17" s="55"/>
      <c r="AB17" s="55"/>
      <c r="AC17" s="55">
        <v>46</v>
      </c>
    </row>
    <row r="18" spans="1:29" ht="13.5" thickBot="1">
      <c r="A18" s="22" t="s">
        <v>16</v>
      </c>
      <c r="B18" s="9">
        <v>50</v>
      </c>
      <c r="C18" s="22" t="s">
        <v>15</v>
      </c>
      <c r="D18" s="8"/>
      <c r="E18" s="8"/>
      <c r="F18" s="8"/>
      <c r="G18" s="30">
        <v>9</v>
      </c>
      <c r="H18" s="22" t="s">
        <v>15</v>
      </c>
      <c r="I18" s="11"/>
      <c r="J18" s="50">
        <v>10</v>
      </c>
      <c r="K18" s="52">
        <f>IF(ISERROR(W21-X21),"",W21-X21)</f>
        <v>7063.520000000002</v>
      </c>
      <c r="L18" s="12"/>
      <c r="M18" s="5"/>
      <c r="N18" s="31">
        <v>7</v>
      </c>
      <c r="O18" s="32">
        <f t="shared" si="0"/>
        <v>6115.200000000001</v>
      </c>
      <c r="P18" s="32">
        <f t="shared" si="1"/>
        <v>1100.7359999999999</v>
      </c>
      <c r="Q18" s="33">
        <f t="shared" si="2"/>
        <v>600</v>
      </c>
      <c r="R18" s="33">
        <f t="shared" si="3"/>
        <v>20</v>
      </c>
      <c r="S18" s="32">
        <f t="shared" si="4"/>
        <v>1200</v>
      </c>
      <c r="T18" s="32">
        <f t="shared" si="5"/>
        <v>800</v>
      </c>
      <c r="U18" s="32">
        <f t="shared" si="6"/>
        <v>0</v>
      </c>
      <c r="V18" s="32">
        <f t="shared" si="7"/>
        <v>0</v>
      </c>
      <c r="W18" s="32">
        <f t="shared" si="8"/>
        <v>7515.200000000001</v>
      </c>
      <c r="X18" s="32">
        <f t="shared" si="9"/>
        <v>3120.736</v>
      </c>
      <c r="Z18" s="55">
        <v>17</v>
      </c>
      <c r="AA18" s="55"/>
      <c r="AB18" s="55"/>
      <c r="AC18" s="55">
        <v>47</v>
      </c>
    </row>
    <row r="19" spans="1:29" ht="13.5" thickBot="1">
      <c r="A19" s="22"/>
      <c r="B19" s="8"/>
      <c r="C19" s="8"/>
      <c r="D19" s="8"/>
      <c r="E19" s="8"/>
      <c r="F19" s="8"/>
      <c r="G19" s="8"/>
      <c r="H19" s="8"/>
      <c r="I19" s="11"/>
      <c r="J19" s="50">
        <v>15</v>
      </c>
      <c r="K19" s="52">
        <f>IF(ISERROR(W26-X26),"",W26-X26)</f>
        <v>10705.280000000002</v>
      </c>
      <c r="L19" s="12"/>
      <c r="M19" s="5"/>
      <c r="N19" s="31">
        <v>8</v>
      </c>
      <c r="O19" s="32">
        <f t="shared" si="0"/>
        <v>6988.800000000001</v>
      </c>
      <c r="P19" s="32">
        <f t="shared" si="1"/>
        <v>1257.984</v>
      </c>
      <c r="Q19" s="33">
        <f t="shared" si="2"/>
        <v>680</v>
      </c>
      <c r="R19" s="33">
        <f t="shared" si="3"/>
        <v>20</v>
      </c>
      <c r="S19" s="32">
        <f t="shared" si="4"/>
        <v>1360</v>
      </c>
      <c r="T19" s="32">
        <f t="shared" si="5"/>
        <v>800</v>
      </c>
      <c r="U19" s="32">
        <f t="shared" si="6"/>
        <v>0</v>
      </c>
      <c r="V19" s="32">
        <f t="shared" si="7"/>
        <v>0</v>
      </c>
      <c r="W19" s="32">
        <f t="shared" si="8"/>
        <v>8548.800000000001</v>
      </c>
      <c r="X19" s="32">
        <f t="shared" si="9"/>
        <v>3277.984</v>
      </c>
      <c r="Z19" s="55">
        <v>18</v>
      </c>
      <c r="AA19" s="55"/>
      <c r="AB19" s="55"/>
      <c r="AC19" s="55">
        <v>48</v>
      </c>
    </row>
    <row r="20" spans="1:29" ht="13.5" thickBot="1">
      <c r="A20" s="22" t="s">
        <v>17</v>
      </c>
      <c r="B20" s="37">
        <f>(B18/1000)*(B12/100)*G8*G10</f>
        <v>873.6000000000001</v>
      </c>
      <c r="C20" s="8"/>
      <c r="D20" s="8"/>
      <c r="E20" s="8"/>
      <c r="F20" s="8"/>
      <c r="G20" s="37">
        <f>(G18/1000)*(B12/100)*G8*G10</f>
        <v>157.248</v>
      </c>
      <c r="H20" s="8"/>
      <c r="I20" s="11"/>
      <c r="J20" s="51">
        <v>20</v>
      </c>
      <c r="K20" s="56">
        <f>IF(ISERROR(W31-X31),"",W31-X31)</f>
        <v>14347.040000000005</v>
      </c>
      <c r="L20" s="12"/>
      <c r="M20" s="5"/>
      <c r="N20" s="31">
        <v>9</v>
      </c>
      <c r="O20" s="32">
        <f t="shared" si="0"/>
        <v>7862.4000000000015</v>
      </c>
      <c r="P20" s="32">
        <f t="shared" si="1"/>
        <v>1415.232</v>
      </c>
      <c r="Q20" s="33">
        <f t="shared" si="2"/>
        <v>780</v>
      </c>
      <c r="R20" s="33">
        <f t="shared" si="3"/>
        <v>20</v>
      </c>
      <c r="S20" s="32">
        <f t="shared" si="4"/>
        <v>1560</v>
      </c>
      <c r="T20" s="32">
        <f t="shared" si="5"/>
        <v>800</v>
      </c>
      <c r="U20" s="32">
        <f t="shared" si="6"/>
        <v>0</v>
      </c>
      <c r="V20" s="32">
        <f t="shared" si="7"/>
        <v>0</v>
      </c>
      <c r="W20" s="32">
        <f t="shared" si="8"/>
        <v>9622.400000000001</v>
      </c>
      <c r="X20" s="32">
        <f t="shared" si="9"/>
        <v>3435.232</v>
      </c>
      <c r="Z20" s="55">
        <v>19</v>
      </c>
      <c r="AA20" s="55"/>
      <c r="AB20" s="55"/>
      <c r="AC20" s="55">
        <v>49</v>
      </c>
    </row>
    <row r="21" spans="1:29" ht="13.5" thickBot="1">
      <c r="A21" s="21"/>
      <c r="B21" s="8"/>
      <c r="C21" s="8"/>
      <c r="D21" s="8"/>
      <c r="E21" s="8"/>
      <c r="F21" s="8"/>
      <c r="G21" s="8"/>
      <c r="H21" s="8"/>
      <c r="I21" s="11"/>
      <c r="J21" s="46"/>
      <c r="K21" s="12"/>
      <c r="L21" s="12"/>
      <c r="M21" s="5"/>
      <c r="N21" s="31">
        <v>10</v>
      </c>
      <c r="O21" s="32">
        <f t="shared" si="0"/>
        <v>8736.000000000002</v>
      </c>
      <c r="P21" s="32">
        <f t="shared" si="1"/>
        <v>1572.48</v>
      </c>
      <c r="Q21" s="33">
        <f t="shared" si="2"/>
        <v>860</v>
      </c>
      <c r="R21" s="33">
        <f t="shared" si="3"/>
        <v>20</v>
      </c>
      <c r="S21" s="32">
        <f t="shared" si="4"/>
        <v>1720</v>
      </c>
      <c r="T21" s="32">
        <f t="shared" si="5"/>
        <v>800</v>
      </c>
      <c r="U21" s="32">
        <f t="shared" si="6"/>
        <v>0</v>
      </c>
      <c r="V21" s="32">
        <f t="shared" si="7"/>
        <v>0</v>
      </c>
      <c r="W21" s="32">
        <f t="shared" si="8"/>
        <v>10656.000000000002</v>
      </c>
      <c r="X21" s="32">
        <f t="shared" si="9"/>
        <v>3592.48</v>
      </c>
      <c r="Z21" s="55">
        <v>20</v>
      </c>
      <c r="AA21" s="55"/>
      <c r="AB21" s="55"/>
      <c r="AC21" s="55">
        <v>50</v>
      </c>
    </row>
    <row r="22" spans="1:29" ht="13.5" thickBot="1">
      <c r="A22" s="22" t="s">
        <v>19</v>
      </c>
      <c r="B22" s="9">
        <v>2000</v>
      </c>
      <c r="C22" s="22" t="s">
        <v>18</v>
      </c>
      <c r="D22" s="8"/>
      <c r="E22" s="8"/>
      <c r="F22" s="8"/>
      <c r="G22" s="30">
        <v>50000</v>
      </c>
      <c r="H22" s="22" t="s">
        <v>18</v>
      </c>
      <c r="I22" s="11"/>
      <c r="J22" s="46"/>
      <c r="K22" s="12"/>
      <c r="L22" s="12"/>
      <c r="M22" s="5"/>
      <c r="N22" s="31">
        <v>11</v>
      </c>
      <c r="O22" s="32">
        <f t="shared" si="0"/>
        <v>9609.600000000002</v>
      </c>
      <c r="P22" s="32">
        <f t="shared" si="1"/>
        <v>1729.7279999999998</v>
      </c>
      <c r="Q22" s="33">
        <f t="shared" si="2"/>
        <v>960</v>
      </c>
      <c r="R22" s="33">
        <f t="shared" si="3"/>
        <v>20</v>
      </c>
      <c r="S22" s="32">
        <f t="shared" si="4"/>
        <v>1920</v>
      </c>
      <c r="T22" s="32">
        <f t="shared" si="5"/>
        <v>800</v>
      </c>
      <c r="U22" s="32">
        <f t="shared" si="6"/>
        <v>0</v>
      </c>
      <c r="V22" s="32">
        <f t="shared" si="7"/>
        <v>0</v>
      </c>
      <c r="W22" s="32">
        <f t="shared" si="8"/>
        <v>11729.600000000002</v>
      </c>
      <c r="X22" s="32">
        <f t="shared" si="9"/>
        <v>3749.728</v>
      </c>
      <c r="Z22" s="55">
        <v>21</v>
      </c>
      <c r="AA22" s="55"/>
      <c r="AB22" s="55"/>
      <c r="AC22" s="55">
        <v>51</v>
      </c>
    </row>
    <row r="23" spans="1:29" ht="13.5" thickBot="1">
      <c r="A23" s="21"/>
      <c r="B23" s="8"/>
      <c r="C23" s="8"/>
      <c r="D23" s="8"/>
      <c r="E23" s="8"/>
      <c r="F23" s="8"/>
      <c r="G23" s="8"/>
      <c r="H23" s="11"/>
      <c r="I23" s="11"/>
      <c r="J23" s="46"/>
      <c r="K23" s="12"/>
      <c r="L23" s="12"/>
      <c r="M23" s="5"/>
      <c r="N23" s="31">
        <v>12</v>
      </c>
      <c r="O23" s="32">
        <f t="shared" si="0"/>
        <v>10483.2</v>
      </c>
      <c r="P23" s="32">
        <f t="shared" si="1"/>
        <v>1886.9759999999999</v>
      </c>
      <c r="Q23" s="33">
        <f t="shared" si="2"/>
        <v>1040</v>
      </c>
      <c r="R23" s="33">
        <f t="shared" si="3"/>
        <v>40</v>
      </c>
      <c r="S23" s="32">
        <f t="shared" si="4"/>
        <v>2080</v>
      </c>
      <c r="T23" s="32">
        <f t="shared" si="5"/>
        <v>1600</v>
      </c>
      <c r="U23" s="32">
        <f t="shared" si="6"/>
        <v>0</v>
      </c>
      <c r="V23" s="32">
        <f t="shared" si="7"/>
        <v>0</v>
      </c>
      <c r="W23" s="32">
        <f t="shared" si="8"/>
        <v>12763.2</v>
      </c>
      <c r="X23" s="32">
        <f t="shared" si="9"/>
        <v>4726.976</v>
      </c>
      <c r="Z23" s="55">
        <v>22</v>
      </c>
      <c r="AA23" s="55"/>
      <c r="AB23" s="55"/>
      <c r="AC23" s="55">
        <v>52</v>
      </c>
    </row>
    <row r="24" spans="1:29" ht="13.5" thickBot="1">
      <c r="A24" s="23" t="s">
        <v>24</v>
      </c>
      <c r="B24" s="24">
        <v>2</v>
      </c>
      <c r="C24" s="22"/>
      <c r="D24" s="8"/>
      <c r="E24" s="8"/>
      <c r="F24" s="8"/>
      <c r="G24" s="24">
        <v>40</v>
      </c>
      <c r="H24" s="8"/>
      <c r="I24" s="11"/>
      <c r="J24" s="46"/>
      <c r="K24" s="12"/>
      <c r="L24" s="12"/>
      <c r="M24" s="5"/>
      <c r="N24" s="31">
        <v>13</v>
      </c>
      <c r="O24" s="32">
        <f t="shared" si="0"/>
        <v>11356.800000000001</v>
      </c>
      <c r="P24" s="32">
        <f t="shared" si="1"/>
        <v>2044.224</v>
      </c>
      <c r="Q24" s="33">
        <f t="shared" si="2"/>
        <v>1120</v>
      </c>
      <c r="R24" s="33">
        <f t="shared" si="3"/>
        <v>40</v>
      </c>
      <c r="S24" s="32">
        <f t="shared" si="4"/>
        <v>2240</v>
      </c>
      <c r="T24" s="32">
        <f t="shared" si="5"/>
        <v>1600</v>
      </c>
      <c r="U24" s="32">
        <f t="shared" si="6"/>
        <v>0</v>
      </c>
      <c r="V24" s="32">
        <f t="shared" si="7"/>
        <v>0</v>
      </c>
      <c r="W24" s="32">
        <f t="shared" si="8"/>
        <v>13796.800000000001</v>
      </c>
      <c r="X24" s="32">
        <f t="shared" si="9"/>
        <v>4884.224</v>
      </c>
      <c r="Z24" s="55">
        <v>23</v>
      </c>
      <c r="AA24" s="55"/>
      <c r="AB24" s="55"/>
      <c r="AC24" s="55"/>
    </row>
    <row r="25" spans="1:29" ht="13.5" thickBot="1">
      <c r="A25" s="21"/>
      <c r="B25" s="8"/>
      <c r="C25" s="8"/>
      <c r="D25" s="8"/>
      <c r="E25" s="8"/>
      <c r="F25" s="8"/>
      <c r="G25" s="8"/>
      <c r="H25" s="11"/>
      <c r="I25" s="11"/>
      <c r="J25" s="46"/>
      <c r="K25" s="12"/>
      <c r="L25" s="12"/>
      <c r="M25" s="5"/>
      <c r="N25" s="31">
        <v>14</v>
      </c>
      <c r="O25" s="32">
        <f t="shared" si="0"/>
        <v>12230.400000000001</v>
      </c>
      <c r="P25" s="32">
        <f t="shared" si="1"/>
        <v>2201.4719999999998</v>
      </c>
      <c r="Q25" s="33">
        <f t="shared" si="2"/>
        <v>1220</v>
      </c>
      <c r="R25" s="33">
        <f t="shared" si="3"/>
        <v>40</v>
      </c>
      <c r="S25" s="32">
        <f t="shared" si="4"/>
        <v>2440</v>
      </c>
      <c r="T25" s="32">
        <f t="shared" si="5"/>
        <v>1600</v>
      </c>
      <c r="U25" s="32">
        <f t="shared" si="6"/>
        <v>0</v>
      </c>
      <c r="V25" s="32">
        <f t="shared" si="7"/>
        <v>0</v>
      </c>
      <c r="W25" s="32">
        <f t="shared" si="8"/>
        <v>14870.400000000001</v>
      </c>
      <c r="X25" s="32">
        <f t="shared" si="9"/>
        <v>5041.472</v>
      </c>
      <c r="Z25" s="55">
        <v>24</v>
      </c>
      <c r="AA25" s="55"/>
      <c r="AB25" s="55"/>
      <c r="AC25" s="55"/>
    </row>
    <row r="26" spans="1:24" ht="13.5" thickBot="1">
      <c r="A26" s="22" t="s">
        <v>22</v>
      </c>
      <c r="B26" s="38">
        <f>IF(ISERROR(B22/$G$8)=TRUE,"",B22/$G$8)</f>
        <v>0.22893772893772893</v>
      </c>
      <c r="C26" s="22" t="s">
        <v>20</v>
      </c>
      <c r="D26" s="11"/>
      <c r="E26" s="11"/>
      <c r="F26" s="11"/>
      <c r="G26" s="38">
        <f>IF(ISERROR(G22/$G$8)=TRUE,"",G22/$G$8)</f>
        <v>5.7234432234432235</v>
      </c>
      <c r="H26" s="22" t="s">
        <v>20</v>
      </c>
      <c r="I26" s="11"/>
      <c r="J26" s="46"/>
      <c r="K26" s="12"/>
      <c r="L26" s="12"/>
      <c r="M26" s="5"/>
      <c r="N26" s="31">
        <v>15</v>
      </c>
      <c r="O26" s="32">
        <f t="shared" si="0"/>
        <v>13104.000000000002</v>
      </c>
      <c r="P26" s="32">
        <f t="shared" si="1"/>
        <v>2358.72</v>
      </c>
      <c r="Q26" s="33">
        <f t="shared" si="2"/>
        <v>1300</v>
      </c>
      <c r="R26" s="33">
        <f t="shared" si="3"/>
        <v>40</v>
      </c>
      <c r="S26" s="32">
        <f t="shared" si="4"/>
        <v>2600</v>
      </c>
      <c r="T26" s="32">
        <f t="shared" si="5"/>
        <v>1600</v>
      </c>
      <c r="U26" s="32">
        <f t="shared" si="6"/>
        <v>0</v>
      </c>
      <c r="V26" s="32">
        <f t="shared" si="7"/>
        <v>0</v>
      </c>
      <c r="W26" s="32">
        <f t="shared" si="8"/>
        <v>15904.000000000002</v>
      </c>
      <c r="X26" s="32">
        <f t="shared" si="9"/>
        <v>5198.719999999999</v>
      </c>
    </row>
    <row r="27" spans="1:24" ht="13.5" thickBot="1">
      <c r="A27" s="23"/>
      <c r="B27" s="40"/>
      <c r="C27" s="11"/>
      <c r="D27" s="11"/>
      <c r="E27" s="11"/>
      <c r="F27" s="11"/>
      <c r="G27" s="40"/>
      <c r="H27" s="11"/>
      <c r="I27" s="11"/>
      <c r="J27" s="46"/>
      <c r="K27" s="12"/>
      <c r="L27" s="12"/>
      <c r="M27" s="5"/>
      <c r="N27" s="31">
        <v>16</v>
      </c>
      <c r="O27" s="32">
        <f t="shared" si="0"/>
        <v>13977.600000000002</v>
      </c>
      <c r="P27" s="32">
        <f t="shared" si="1"/>
        <v>2515.968</v>
      </c>
      <c r="Q27" s="33">
        <f t="shared" si="2"/>
        <v>1380</v>
      </c>
      <c r="R27" s="33">
        <f t="shared" si="3"/>
        <v>40</v>
      </c>
      <c r="S27" s="32">
        <f t="shared" si="4"/>
        <v>2760</v>
      </c>
      <c r="T27" s="32">
        <f t="shared" si="5"/>
        <v>1600</v>
      </c>
      <c r="U27" s="32">
        <f t="shared" si="6"/>
        <v>0</v>
      </c>
      <c r="V27" s="32">
        <f t="shared" si="7"/>
        <v>0</v>
      </c>
      <c r="W27" s="32">
        <f t="shared" si="8"/>
        <v>16937.600000000002</v>
      </c>
      <c r="X27" s="32">
        <f t="shared" si="9"/>
        <v>5355.968</v>
      </c>
    </row>
    <row r="28" spans="1:24" ht="13.5" thickBot="1">
      <c r="A28" s="23" t="s">
        <v>21</v>
      </c>
      <c r="B28" s="24">
        <v>0</v>
      </c>
      <c r="C28" s="11"/>
      <c r="D28" s="11"/>
      <c r="E28" s="11"/>
      <c r="F28" s="11"/>
      <c r="G28" s="24">
        <v>0</v>
      </c>
      <c r="H28" s="11"/>
      <c r="I28" s="11"/>
      <c r="J28" s="46"/>
      <c r="K28" s="12"/>
      <c r="L28" s="12"/>
      <c r="M28" s="5"/>
      <c r="N28" s="31">
        <v>17</v>
      </c>
      <c r="O28" s="32">
        <f t="shared" si="0"/>
        <v>14851.200000000003</v>
      </c>
      <c r="P28" s="32">
        <f t="shared" si="1"/>
        <v>2673.216</v>
      </c>
      <c r="Q28" s="33">
        <f t="shared" si="2"/>
        <v>1480</v>
      </c>
      <c r="R28" s="33">
        <f t="shared" si="3"/>
        <v>40</v>
      </c>
      <c r="S28" s="32">
        <f t="shared" si="4"/>
        <v>2960</v>
      </c>
      <c r="T28" s="32">
        <f t="shared" si="5"/>
        <v>1600</v>
      </c>
      <c r="U28" s="32">
        <f t="shared" si="6"/>
        <v>0</v>
      </c>
      <c r="V28" s="32">
        <f t="shared" si="7"/>
        <v>0</v>
      </c>
      <c r="W28" s="32">
        <f t="shared" si="8"/>
        <v>18011.200000000004</v>
      </c>
      <c r="X28" s="32">
        <f t="shared" si="9"/>
        <v>5513.216</v>
      </c>
    </row>
    <row r="29" spans="1:24" ht="12.75">
      <c r="A29" s="21"/>
      <c r="B29" s="8"/>
      <c r="C29" s="11"/>
      <c r="D29" s="11"/>
      <c r="E29" s="11"/>
      <c r="F29" s="11"/>
      <c r="G29" s="11"/>
      <c r="H29" s="11"/>
      <c r="I29" s="11"/>
      <c r="J29" s="11"/>
      <c r="K29" s="5"/>
      <c r="L29" s="5"/>
      <c r="M29" s="5"/>
      <c r="N29" s="31">
        <v>18</v>
      </c>
      <c r="O29" s="32">
        <f t="shared" si="0"/>
        <v>15724.800000000003</v>
      </c>
      <c r="P29" s="32">
        <f t="shared" si="1"/>
        <v>2830.464</v>
      </c>
      <c r="Q29" s="33">
        <f t="shared" si="2"/>
        <v>1560</v>
      </c>
      <c r="R29" s="33">
        <f t="shared" si="3"/>
        <v>60</v>
      </c>
      <c r="S29" s="32">
        <f t="shared" si="4"/>
        <v>3120</v>
      </c>
      <c r="T29" s="32">
        <f t="shared" si="5"/>
        <v>2400</v>
      </c>
      <c r="U29" s="32">
        <f t="shared" si="6"/>
        <v>0</v>
      </c>
      <c r="V29" s="32">
        <f t="shared" si="7"/>
        <v>0</v>
      </c>
      <c r="W29" s="32">
        <f t="shared" si="8"/>
        <v>19044.800000000003</v>
      </c>
      <c r="X29" s="32">
        <f t="shared" si="9"/>
        <v>6490.464</v>
      </c>
    </row>
    <row r="30" spans="1:24" ht="12.75">
      <c r="A30" s="21"/>
      <c r="B30" s="8"/>
      <c r="C30" s="8"/>
      <c r="D30" s="8"/>
      <c r="E30" s="8"/>
      <c r="F30" s="8"/>
      <c r="G30" s="8"/>
      <c r="H30" s="11"/>
      <c r="I30" s="11"/>
      <c r="J30" s="11"/>
      <c r="K30" s="5"/>
      <c r="L30" s="5"/>
      <c r="M30" s="5"/>
      <c r="N30" s="31">
        <v>19</v>
      </c>
      <c r="O30" s="32">
        <f t="shared" si="0"/>
        <v>16598.4</v>
      </c>
      <c r="P30" s="32">
        <f t="shared" si="1"/>
        <v>2987.712</v>
      </c>
      <c r="Q30" s="33">
        <f t="shared" si="2"/>
        <v>1640</v>
      </c>
      <c r="R30" s="33">
        <f t="shared" si="3"/>
        <v>60</v>
      </c>
      <c r="S30" s="32">
        <f t="shared" si="4"/>
        <v>3280</v>
      </c>
      <c r="T30" s="32">
        <f t="shared" si="5"/>
        <v>2400</v>
      </c>
      <c r="U30" s="32">
        <f t="shared" si="6"/>
        <v>0</v>
      </c>
      <c r="V30" s="32">
        <f t="shared" si="7"/>
        <v>0</v>
      </c>
      <c r="W30" s="32">
        <f t="shared" si="8"/>
        <v>20078.4</v>
      </c>
      <c r="X30" s="32">
        <f t="shared" si="9"/>
        <v>6647.7119999999995</v>
      </c>
    </row>
    <row r="31" spans="1:24" ht="13.5" thickBot="1">
      <c r="A31" s="26"/>
      <c r="B31" s="11"/>
      <c r="C31" s="11"/>
      <c r="D31" s="11"/>
      <c r="E31" s="11"/>
      <c r="F31" s="11"/>
      <c r="G31" s="11"/>
      <c r="H31" s="11"/>
      <c r="I31" s="11"/>
      <c r="J31" s="11"/>
      <c r="K31" s="5"/>
      <c r="L31" s="5"/>
      <c r="M31" s="5"/>
      <c r="N31" s="34">
        <v>20</v>
      </c>
      <c r="O31" s="32">
        <f t="shared" si="0"/>
        <v>17472.000000000004</v>
      </c>
      <c r="P31" s="32">
        <f t="shared" si="1"/>
        <v>3144.96</v>
      </c>
      <c r="Q31" s="33">
        <f t="shared" si="2"/>
        <v>1740</v>
      </c>
      <c r="R31" s="33">
        <f>IF(ISERROR($G$10*(ROUNDUP((N31/$G$26),)-1)=TRUE),"",($G$10*(ROUNDUP((N31/$G$26),)-1)))</f>
        <v>60</v>
      </c>
      <c r="S31" s="32">
        <f t="shared" si="4"/>
        <v>3480</v>
      </c>
      <c r="T31" s="32">
        <f t="shared" si="5"/>
        <v>2400</v>
      </c>
      <c r="U31" s="32">
        <f t="shared" si="6"/>
        <v>0</v>
      </c>
      <c r="V31" s="32">
        <f t="shared" si="7"/>
        <v>0</v>
      </c>
      <c r="W31" s="32">
        <f t="shared" si="8"/>
        <v>21152.000000000004</v>
      </c>
      <c r="X31" s="32">
        <f t="shared" si="9"/>
        <v>6804.96</v>
      </c>
    </row>
    <row r="32" spans="1:24" ht="12.75">
      <c r="A32" s="21"/>
      <c r="B32" s="8"/>
      <c r="C32" s="8"/>
      <c r="D32" s="8"/>
      <c r="E32" s="8"/>
      <c r="F32" s="8"/>
      <c r="G32" s="8"/>
      <c r="H32" s="8"/>
      <c r="I32" s="11"/>
      <c r="J32" s="1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26"/>
      <c r="B33" s="11"/>
      <c r="C33" s="11"/>
      <c r="D33" s="11"/>
      <c r="E33" s="11"/>
      <c r="F33" s="11"/>
      <c r="G33" s="11"/>
      <c r="H33" s="11"/>
      <c r="I33" s="11"/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21"/>
      <c r="B34" s="8"/>
      <c r="C34" s="8"/>
      <c r="D34" s="8"/>
      <c r="E34" s="8"/>
      <c r="F34" s="8"/>
      <c r="G34" s="8"/>
      <c r="H34" s="8"/>
      <c r="I34" s="8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21"/>
      <c r="B35" s="8"/>
      <c r="C35" s="8"/>
      <c r="D35" s="5"/>
      <c r="E35" s="5"/>
      <c r="F35" s="5"/>
      <c r="G35" s="5"/>
      <c r="H35" s="5"/>
      <c r="I35" s="5"/>
      <c r="J35" s="11"/>
      <c r="K35" s="5"/>
      <c r="L35" s="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2.75">
      <c r="A36" s="21"/>
      <c r="B36" s="8"/>
      <c r="C36" s="8"/>
      <c r="D36" s="5"/>
      <c r="E36" s="5"/>
      <c r="F36" s="5"/>
      <c r="G36" s="5"/>
      <c r="H36" s="5"/>
      <c r="I36" s="5"/>
      <c r="J36" s="11"/>
      <c r="K36" s="5"/>
      <c r="L36" s="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2.75">
      <c r="A37" s="21"/>
      <c r="B37" s="8"/>
      <c r="C37" s="8"/>
      <c r="D37" s="5"/>
      <c r="E37" s="5"/>
      <c r="F37" s="5"/>
      <c r="G37" s="5"/>
      <c r="H37" s="5"/>
      <c r="I37" s="5"/>
      <c r="J37" s="11"/>
      <c r="K37" s="5"/>
      <c r="L37" s="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2.75">
      <c r="A38" s="21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2.75">
      <c r="A39" s="21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2.75">
      <c r="A40" s="21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>
      <c r="A41" s="21"/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>
      <c r="A42" s="21"/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ht="12.75">
      <c r="A43" s="21"/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2.75">
      <c r="A44" s="21"/>
      <c r="B44" s="8"/>
      <c r="C44" s="8"/>
      <c r="D44" s="8"/>
      <c r="E44" s="8"/>
      <c r="F44" s="8"/>
      <c r="G44" s="8"/>
      <c r="H44" s="8"/>
      <c r="I44" s="8"/>
      <c r="J44" s="5"/>
      <c r="K44" s="39"/>
      <c r="L44" s="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>
      <c r="A45" s="21"/>
      <c r="B45" s="8"/>
      <c r="C45" s="8"/>
      <c r="D45" s="8"/>
      <c r="E45" s="8"/>
      <c r="F45" s="8"/>
      <c r="G45" s="8"/>
      <c r="H45" s="8"/>
      <c r="I45" s="8"/>
      <c r="J45" s="5"/>
      <c r="K45" s="39"/>
      <c r="L45" s="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12.75">
      <c r="A46" s="21"/>
      <c r="B46" s="8"/>
      <c r="C46" s="8"/>
      <c r="D46" s="8"/>
      <c r="E46" s="8"/>
      <c r="F46" s="8"/>
      <c r="G46" s="8"/>
      <c r="H46" s="8"/>
      <c r="I46" s="8"/>
      <c r="J46" s="5"/>
      <c r="K46" s="39"/>
      <c r="L46" s="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12.75">
      <c r="A47" s="21"/>
      <c r="B47" s="8"/>
      <c r="C47" s="8"/>
      <c r="D47" s="8"/>
      <c r="E47" s="8"/>
      <c r="F47" s="8"/>
      <c r="G47" s="8"/>
      <c r="H47" s="8"/>
      <c r="I47" s="8"/>
      <c r="J47" s="5"/>
      <c r="K47" s="39"/>
      <c r="L47" s="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ht="12.75">
      <c r="A48" s="21"/>
      <c r="B48" s="8"/>
      <c r="C48" s="8"/>
      <c r="D48" s="8"/>
      <c r="E48" s="8"/>
      <c r="F48" s="8"/>
      <c r="G48" s="8"/>
      <c r="H48" s="8"/>
      <c r="I48" s="8"/>
      <c r="J48" s="5"/>
      <c r="K48" s="39"/>
      <c r="L48" s="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12.75">
      <c r="A49" s="21"/>
      <c r="B49" s="8"/>
      <c r="C49" s="8"/>
      <c r="D49" s="8"/>
      <c r="E49" s="8"/>
      <c r="F49" s="8"/>
      <c r="G49" s="8"/>
      <c r="H49" s="8"/>
      <c r="I49" s="8"/>
      <c r="J49" s="5"/>
      <c r="K49" s="39"/>
      <c r="L49" s="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2.75">
      <c r="A50" s="21"/>
      <c r="B50" s="8"/>
      <c r="C50" s="8"/>
      <c r="D50" s="8"/>
      <c r="E50" s="8"/>
      <c r="F50" s="8"/>
      <c r="G50" s="8"/>
      <c r="H50" s="8"/>
      <c r="I50" s="8"/>
      <c r="J50" s="5"/>
      <c r="K50" s="39"/>
      <c r="L50" s="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12.75">
      <c r="A51" s="21"/>
      <c r="B51" s="8"/>
      <c r="C51" s="8"/>
      <c r="D51" s="8"/>
      <c r="E51" s="8"/>
      <c r="F51" s="8"/>
      <c r="G51" s="8"/>
      <c r="H51" s="8"/>
      <c r="I51" s="8"/>
      <c r="J51" s="5"/>
      <c r="K51" s="39"/>
      <c r="L51" s="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:24" ht="12.75">
      <c r="A52" s="21"/>
      <c r="B52" s="8"/>
      <c r="C52" s="8"/>
      <c r="D52" s="8"/>
      <c r="E52" s="8"/>
      <c r="F52" s="8"/>
      <c r="G52" s="8"/>
      <c r="H52" s="8"/>
      <c r="I52" s="8"/>
      <c r="J52" s="5"/>
      <c r="K52" s="5"/>
      <c r="L52" s="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:24" ht="12.75">
      <c r="A53" s="21"/>
      <c r="B53" s="8"/>
      <c r="C53" s="8"/>
      <c r="D53" s="8"/>
      <c r="E53" s="8"/>
      <c r="F53" s="8"/>
      <c r="G53" s="8"/>
      <c r="H53" s="8"/>
      <c r="I53" s="8"/>
      <c r="J53" s="7"/>
      <c r="K53" s="7"/>
      <c r="L53" s="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12.75">
      <c r="A54" s="21"/>
      <c r="B54" s="8"/>
      <c r="C54" s="8"/>
      <c r="D54" s="8"/>
      <c r="E54" s="8"/>
      <c r="F54" s="8"/>
      <c r="G54" s="8"/>
      <c r="H54" s="8"/>
      <c r="I54" s="8"/>
      <c r="J54" s="11"/>
      <c r="K54" s="11"/>
      <c r="L54" s="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4" ht="12.75">
      <c r="A55" s="21"/>
      <c r="B55" s="8"/>
      <c r="C55" s="8"/>
      <c r="D55" s="8"/>
      <c r="E55" s="8"/>
      <c r="F55" s="8"/>
      <c r="G55" s="8"/>
      <c r="H55" s="8"/>
      <c r="I55" s="8"/>
      <c r="J55" s="11"/>
      <c r="K55" s="11"/>
      <c r="L55" s="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:24" ht="12.75">
      <c r="A56" s="21"/>
      <c r="B56" s="8"/>
      <c r="C56" s="8"/>
      <c r="D56" s="8"/>
      <c r="E56" s="8"/>
      <c r="F56" s="8"/>
      <c r="G56" s="8"/>
      <c r="H56" s="8"/>
      <c r="I56" s="8"/>
      <c r="J56" s="11"/>
      <c r="K56" s="11"/>
      <c r="L56" s="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4" ht="12.75">
      <c r="A57" s="21"/>
      <c r="B57" s="8"/>
      <c r="C57" s="8"/>
      <c r="D57" s="8"/>
      <c r="E57" s="8"/>
      <c r="F57" s="8"/>
      <c r="G57" s="8"/>
      <c r="H57" s="8"/>
      <c r="I57" s="8"/>
      <c r="J57" s="11"/>
      <c r="K57" s="11"/>
      <c r="L57" s="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4" ht="12.75">
      <c r="A58" s="21"/>
      <c r="B58" s="8"/>
      <c r="C58" s="8"/>
      <c r="D58" s="8"/>
      <c r="E58" s="8"/>
      <c r="F58" s="8"/>
      <c r="G58" s="8"/>
      <c r="H58" s="8"/>
      <c r="I58" s="8"/>
      <c r="J58" s="11"/>
      <c r="K58" s="11"/>
      <c r="L58" s="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4" ht="12.75">
      <c r="A59" s="21"/>
      <c r="B59" s="8"/>
      <c r="C59" s="8"/>
      <c r="D59" s="8"/>
      <c r="E59" s="8"/>
      <c r="F59" s="8"/>
      <c r="G59" s="8"/>
      <c r="H59" s="8"/>
      <c r="I59" s="8"/>
      <c r="J59" s="11"/>
      <c r="K59" s="11"/>
      <c r="L59" s="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4" ht="12.75">
      <c r="A60" s="21"/>
      <c r="B60" s="8"/>
      <c r="C60" s="8"/>
      <c r="D60" s="8"/>
      <c r="E60" s="8"/>
      <c r="F60" s="8"/>
      <c r="G60" s="8"/>
      <c r="H60" s="8"/>
      <c r="I60" s="8"/>
      <c r="J60" s="11"/>
      <c r="K60" s="11"/>
      <c r="L60" s="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ht="12.75">
      <c r="A61" s="21"/>
      <c r="B61" s="8"/>
      <c r="C61" s="8"/>
      <c r="D61" s="8"/>
      <c r="E61" s="8"/>
      <c r="F61" s="8"/>
      <c r="G61" s="8"/>
      <c r="H61" s="8"/>
      <c r="I61" s="8"/>
      <c r="J61" s="11"/>
      <c r="K61" s="11"/>
      <c r="L61" s="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ht="12.75">
      <c r="A62" s="21"/>
      <c r="B62" s="8"/>
      <c r="C62" s="8"/>
      <c r="D62" s="8"/>
      <c r="E62" s="8"/>
      <c r="F62" s="8"/>
      <c r="G62" s="8"/>
      <c r="H62" s="8"/>
      <c r="I62" s="8"/>
      <c r="J62" s="11"/>
      <c r="K62" s="11"/>
      <c r="L62" s="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12.75">
      <c r="A63" s="21"/>
      <c r="B63" s="8"/>
      <c r="C63" s="8"/>
      <c r="D63" s="8"/>
      <c r="E63" s="8"/>
      <c r="F63" s="8"/>
      <c r="G63" s="8"/>
      <c r="H63" s="8"/>
      <c r="I63" s="8"/>
      <c r="J63" s="11"/>
      <c r="K63" s="11"/>
      <c r="L63" s="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ht="12.75">
      <c r="A64" s="21"/>
      <c r="B64" s="8"/>
      <c r="C64" s="8"/>
      <c r="D64" s="8"/>
      <c r="E64" s="8"/>
      <c r="F64" s="8"/>
      <c r="G64" s="8"/>
      <c r="H64" s="8"/>
      <c r="I64" s="8"/>
      <c r="J64" s="11"/>
      <c r="K64" s="11"/>
      <c r="L64" s="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ht="12.75">
      <c r="A65" s="21"/>
      <c r="B65" s="8"/>
      <c r="C65" s="8"/>
      <c r="D65" s="8"/>
      <c r="E65" s="8"/>
      <c r="F65" s="8"/>
      <c r="G65" s="8"/>
      <c r="H65" s="8"/>
      <c r="I65" s="8"/>
      <c r="J65" s="11"/>
      <c r="K65" s="11"/>
      <c r="L65" s="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ht="12.75">
      <c r="A66" s="21"/>
      <c r="B66" s="8"/>
      <c r="C66" s="8"/>
      <c r="D66" s="8"/>
      <c r="E66" s="8"/>
      <c r="F66" s="8"/>
      <c r="G66" s="8"/>
      <c r="H66" s="8"/>
      <c r="I66" s="8"/>
      <c r="J66" s="11"/>
      <c r="K66" s="11"/>
      <c r="L66" s="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ht="12.75">
      <c r="A67" s="21"/>
      <c r="B67" s="8"/>
      <c r="C67" s="8"/>
      <c r="D67" s="8"/>
      <c r="E67" s="8"/>
      <c r="F67" s="8"/>
      <c r="G67" s="8"/>
      <c r="H67" s="8"/>
      <c r="I67" s="8"/>
      <c r="J67" s="11"/>
      <c r="K67" s="11"/>
      <c r="L67" s="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ht="12.75">
      <c r="A68" s="21"/>
      <c r="B68" s="8"/>
      <c r="C68" s="8"/>
      <c r="D68" s="8"/>
      <c r="E68" s="8"/>
      <c r="F68" s="8"/>
      <c r="G68" s="8"/>
      <c r="H68" s="8"/>
      <c r="I68" s="8"/>
      <c r="J68" s="11"/>
      <c r="K68" s="11"/>
      <c r="L68" s="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ht="12.75">
      <c r="A69" s="21"/>
      <c r="B69" s="8"/>
      <c r="C69" s="8"/>
      <c r="D69" s="8"/>
      <c r="E69" s="8"/>
      <c r="F69" s="8"/>
      <c r="G69" s="8"/>
      <c r="H69" s="8"/>
      <c r="I69" s="8"/>
      <c r="J69" s="11"/>
      <c r="K69" s="11"/>
      <c r="L69" s="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ht="12.75">
      <c r="A70" s="21"/>
      <c r="B70" s="8"/>
      <c r="C70" s="8"/>
      <c r="D70" s="8"/>
      <c r="E70" s="8"/>
      <c r="F70" s="8"/>
      <c r="G70" s="8"/>
      <c r="H70" s="8"/>
      <c r="I70" s="8"/>
      <c r="J70" s="11"/>
      <c r="K70" s="11"/>
      <c r="L70" s="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ht="12.75">
      <c r="A71" s="21"/>
      <c r="B71" s="8"/>
      <c r="C71" s="8"/>
      <c r="D71" s="8"/>
      <c r="E71" s="8"/>
      <c r="F71" s="8"/>
      <c r="G71" s="8"/>
      <c r="H71" s="8"/>
      <c r="I71" s="8"/>
      <c r="J71" s="11"/>
      <c r="K71" s="11"/>
      <c r="L71" s="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7:11" ht="12.75">
      <c r="G72" s="2"/>
      <c r="K72" s="4"/>
    </row>
    <row r="73" spans="8:11" ht="12.75">
      <c r="H73" s="2"/>
      <c r="I73" s="2"/>
      <c r="K73" s="4"/>
    </row>
    <row r="74" spans="8:11" ht="12.75">
      <c r="H74" s="3"/>
      <c r="I74" s="3"/>
      <c r="K74" s="4"/>
    </row>
    <row r="75" spans="8:11" ht="12.75">
      <c r="H75" s="3"/>
      <c r="I75" s="3"/>
      <c r="K75" s="4"/>
    </row>
    <row r="76" spans="8:11" ht="12.75">
      <c r="H76" s="3"/>
      <c r="I76" s="3"/>
      <c r="K76" s="4"/>
    </row>
    <row r="77" spans="8:11" ht="12.75">
      <c r="H77" s="3"/>
      <c r="I77" s="3"/>
      <c r="K77" s="4"/>
    </row>
    <row r="78" spans="8:10" ht="12.75">
      <c r="H78" s="3"/>
      <c r="I78" s="3"/>
      <c r="J78"/>
    </row>
    <row r="79" spans="8:9" ht="12.75">
      <c r="H79" s="3"/>
      <c r="I79" s="3"/>
    </row>
    <row r="80" spans="8:9" ht="12.75">
      <c r="H80" s="3"/>
      <c r="I80" s="3"/>
    </row>
    <row r="81" spans="8:9" ht="12.75">
      <c r="H81" s="3"/>
      <c r="I81" s="3"/>
    </row>
    <row r="82" spans="8:9" ht="12.75">
      <c r="H82" s="3"/>
      <c r="I82" s="3"/>
    </row>
    <row r="83" spans="8:9" ht="12.75">
      <c r="H83" s="3"/>
      <c r="I83" s="3"/>
    </row>
    <row r="84" spans="8:9" ht="12.75">
      <c r="H84" s="3"/>
      <c r="I84" s="3"/>
    </row>
    <row r="85" spans="8:9" ht="12.75">
      <c r="H85" s="3"/>
      <c r="I85" s="3"/>
    </row>
    <row r="86" spans="8:9" ht="12.75">
      <c r="H86" s="3"/>
      <c r="I86" s="3"/>
    </row>
    <row r="87" spans="8:9" ht="12.75">
      <c r="H87" s="3"/>
      <c r="I87" s="3"/>
    </row>
    <row r="88" spans="8:9" ht="12.75">
      <c r="H88" s="3"/>
      <c r="I88" s="3"/>
    </row>
    <row r="90" ht="12.75">
      <c r="D90" s="2"/>
    </row>
    <row r="91" ht="12.75">
      <c r="E91" s="2"/>
    </row>
  </sheetData>
  <sheetProtection/>
  <mergeCells count="7">
    <mergeCell ref="S9:T9"/>
    <mergeCell ref="U9:V9"/>
    <mergeCell ref="W9:X9"/>
    <mergeCell ref="A2:L3"/>
    <mergeCell ref="O9:P9"/>
    <mergeCell ref="Q9:R9"/>
    <mergeCell ref="O5:P5"/>
  </mergeCells>
  <dataValidations count="5">
    <dataValidation type="list" allowBlank="1" showInputMessage="1" showErrorMessage="1" sqref="B22">
      <formula1>$AA$1:$AA$2</formula1>
    </dataValidation>
    <dataValidation type="list" allowBlank="1" showInputMessage="1" showErrorMessage="1" sqref="B10">
      <formula1>$AC$1:$AC$23</formula1>
    </dataValidation>
    <dataValidation type="whole" allowBlank="1" showInputMessage="1" showErrorMessage="1" sqref="G10">
      <formula1>0</formula1>
      <formula2>1000</formula2>
    </dataValidation>
    <dataValidation type="list" allowBlank="1" showInputMessage="1" showErrorMessage="1" sqref="B18">
      <formula1>$AB$1:$AB$2</formula1>
    </dataValidation>
    <dataValidation type="list" allowBlank="1" showInputMessage="1" showErrorMessage="1" sqref="B6:H6">
      <formula1>$Z$1:$Z$25</formula1>
    </dataValidation>
  </dataValidations>
  <printOptions/>
  <pageMargins left="0.75" right="0.75" top="1" bottom="1" header="0.5" footer="0.5"/>
  <pageSetup fitToHeight="2" fitToWidth="2" horizontalDpi="600" verticalDpi="600" orientation="landscape" paperSize="9" scale="69" r:id="rId2"/>
  <rowBreaks count="1" manualBreakCount="1">
    <brk id="34" max="255" man="1"/>
  </rowBreaks>
  <colBreaks count="1" manualBreakCount="1">
    <brk id="12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2"/>
  <sheetViews>
    <sheetView zoomScalePageLayoutView="0" workbookViewId="0" topLeftCell="A1">
      <selection activeCell="A1" sqref="A1:E22"/>
    </sheetView>
  </sheetViews>
  <sheetFormatPr defaultColWidth="9.140625" defaultRowHeight="12.75"/>
  <sheetData>
    <row r="1" spans="1:3" ht="12.75">
      <c r="A1" s="28"/>
      <c r="B1" s="8"/>
      <c r="C1" s="8"/>
    </row>
    <row r="2" spans="1:3" ht="12.75">
      <c r="A2" s="4"/>
      <c r="B2" s="29"/>
      <c r="C2" s="29"/>
    </row>
    <row r="3" spans="1:3" ht="12.75">
      <c r="A3" s="28"/>
      <c r="B3" s="25"/>
      <c r="C3" s="25"/>
    </row>
    <row r="4" spans="1:3" ht="12.75">
      <c r="A4" s="28"/>
      <c r="B4" s="25"/>
      <c r="C4" s="25"/>
    </row>
    <row r="5" spans="1:3" ht="12.75">
      <c r="A5" s="28"/>
      <c r="B5" s="25"/>
      <c r="C5" s="25"/>
    </row>
    <row r="6" spans="1:3" ht="12.75">
      <c r="A6" s="28"/>
      <c r="B6" s="25"/>
      <c r="C6" s="25"/>
    </row>
    <row r="7" spans="1:3" ht="12.75">
      <c r="A7" s="28"/>
      <c r="B7" s="25"/>
      <c r="C7" s="25"/>
    </row>
    <row r="8" spans="1:3" ht="12.75">
      <c r="A8" s="28"/>
      <c r="B8" s="25"/>
      <c r="C8" s="25"/>
    </row>
    <row r="9" spans="1:3" ht="12.75">
      <c r="A9" s="28"/>
      <c r="B9" s="25"/>
      <c r="C9" s="25"/>
    </row>
    <row r="10" spans="1:3" ht="12.75">
      <c r="A10" s="28"/>
      <c r="B10" s="25"/>
      <c r="C10" s="25"/>
    </row>
    <row r="11" spans="1:3" ht="12.75">
      <c r="A11" s="28"/>
      <c r="B11" s="25"/>
      <c r="C11" s="25"/>
    </row>
    <row r="12" spans="1:3" ht="12.75">
      <c r="A12" s="28"/>
      <c r="B12" s="25"/>
      <c r="C12" s="25"/>
    </row>
    <row r="13" spans="1:3" ht="12.75">
      <c r="A13" s="28"/>
      <c r="B13" s="25"/>
      <c r="C13" s="25"/>
    </row>
    <row r="14" spans="1:3" ht="12.75">
      <c r="A14" s="28"/>
      <c r="B14" s="25"/>
      <c r="C14" s="25"/>
    </row>
    <row r="15" spans="1:3" ht="12.75">
      <c r="A15" s="28"/>
      <c r="B15" s="25"/>
      <c r="C15" s="25"/>
    </row>
    <row r="16" spans="1:3" ht="12.75">
      <c r="A16" s="28"/>
      <c r="B16" s="25"/>
      <c r="C16" s="25"/>
    </row>
    <row r="17" spans="1:3" ht="12.75">
      <c r="A17" s="28"/>
      <c r="B17" s="25"/>
      <c r="C17" s="25"/>
    </row>
    <row r="18" spans="1:3" ht="12.75">
      <c r="A18" s="28"/>
      <c r="B18" s="25"/>
      <c r="C18" s="25"/>
    </row>
    <row r="19" spans="1:3" ht="12.75">
      <c r="A19" s="28"/>
      <c r="B19" s="25"/>
      <c r="C19" s="25"/>
    </row>
    <row r="20" spans="1:3" ht="12.75">
      <c r="A20" s="28"/>
      <c r="B20" s="25"/>
      <c r="C20" s="25"/>
    </row>
    <row r="21" spans="1:3" ht="12.75">
      <c r="A21" s="28"/>
      <c r="B21" s="25"/>
      <c r="C21" s="25"/>
    </row>
    <row r="22" spans="1:3" ht="12.75">
      <c r="A22" s="28"/>
      <c r="B22" s="25"/>
      <c r="C22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 World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McNair</dc:creator>
  <cp:keywords/>
  <dc:description/>
  <cp:lastModifiedBy>Steve</cp:lastModifiedBy>
  <cp:lastPrinted>2008-06-24T12:49:05Z</cp:lastPrinted>
  <dcterms:created xsi:type="dcterms:W3CDTF">2008-01-09T09:09:23Z</dcterms:created>
  <dcterms:modified xsi:type="dcterms:W3CDTF">2009-11-10T17:16:31Z</dcterms:modified>
  <cp:category/>
  <cp:version/>
  <cp:contentType/>
  <cp:contentStatus/>
</cp:coreProperties>
</file>